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2009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<sst xmlns="http://schemas.openxmlformats.org/spreadsheetml/2006/main" count="154" uniqueCount="57">
  <si>
    <t>Додаток № 6</t>
  </si>
  <si>
    <t xml:space="preserve">V скликання </t>
  </si>
  <si>
    <t xml:space="preserve">Гостомельської селищної ради </t>
  </si>
  <si>
    <t xml:space="preserve">" Про бюджет селища на 2008 рік" </t>
  </si>
  <si>
    <t xml:space="preserve">КЕКВ </t>
  </si>
  <si>
    <t xml:space="preserve">1161                   Оплата теплопостачання </t>
  </si>
  <si>
    <t>1163                    Оплата електроенергії</t>
  </si>
  <si>
    <t xml:space="preserve">1164                          Оплата природного  газу </t>
  </si>
  <si>
    <t>Г/кал</t>
  </si>
  <si>
    <t>тис. грн</t>
  </si>
  <si>
    <t>тис. М3</t>
  </si>
  <si>
    <t xml:space="preserve">1162               Оплата  водопостачання та водовідведення </t>
  </si>
  <si>
    <t>тис.квт/год</t>
  </si>
  <si>
    <t>тис м3</t>
  </si>
  <si>
    <t xml:space="preserve">010116 Органи  місцевого самоврядування </t>
  </si>
  <si>
    <t>Всього</t>
  </si>
  <si>
    <t xml:space="preserve">Заг. фонд </t>
  </si>
  <si>
    <t xml:space="preserve">  1165   Деротизація </t>
  </si>
  <si>
    <t xml:space="preserve">070101" Дошкільна освіта" </t>
  </si>
  <si>
    <t xml:space="preserve">1165                    Оплата інших послуг </t>
  </si>
  <si>
    <t xml:space="preserve">100203" Благоустрій селища" </t>
  </si>
  <si>
    <t>110204 " Палаци і будинки культури"</t>
  </si>
  <si>
    <t>130110 " Фінансова підтримка спортивних споруд"</t>
  </si>
  <si>
    <t xml:space="preserve">Всього по селищному бюджету </t>
  </si>
  <si>
    <t>Секретар  ради                                                               О.В.Кислиця</t>
  </si>
  <si>
    <t>Начальник відділу</t>
  </si>
  <si>
    <t xml:space="preserve">обліку та звітності                                                          Н.І.Тульнова </t>
  </si>
  <si>
    <t>Разом</t>
  </si>
  <si>
    <t>Споживання енергоносіїв  на 2008 рік</t>
  </si>
  <si>
    <t xml:space="preserve">до рішення  28 сесії </t>
  </si>
  <si>
    <t xml:space="preserve">                Гостомельської селищної ради </t>
  </si>
  <si>
    <t xml:space="preserve">              " Про бюджет селища на 2008 рік" </t>
  </si>
  <si>
    <t>V скликання від 12.12.2008р.</t>
  </si>
  <si>
    <t xml:space="preserve">до рішення № 930 - 36 сесії </t>
  </si>
  <si>
    <t>240604 " Інша діяльність у сфері навколишнього природного середовища "</t>
  </si>
  <si>
    <t xml:space="preserve">Начальник відділу обліку та звітності                                             </t>
  </si>
  <si>
    <t>Н.І. Тульнова</t>
  </si>
  <si>
    <t xml:space="preserve">Секретар ради                                                                                                     </t>
  </si>
  <si>
    <t>О.В. Кислиця</t>
  </si>
  <si>
    <t>Оплата електроенергії   для установ -  0,772 грн.</t>
  </si>
  <si>
    <t>Оплата природного газу тис.м3  - 2,65927 рн.</t>
  </si>
  <si>
    <t xml:space="preserve">Загальний  фонд </t>
  </si>
  <si>
    <t>Спеціальний фонд</t>
  </si>
  <si>
    <t>г/кал</t>
  </si>
  <si>
    <t xml:space="preserve">  1165   Дератизація </t>
  </si>
  <si>
    <t xml:space="preserve">  1165  Санітарне очищення</t>
  </si>
  <si>
    <t>110201 "Бібліотеки"</t>
  </si>
  <si>
    <t xml:space="preserve">1161                                   Оплата теплопостачання </t>
  </si>
  <si>
    <t>М2</t>
  </si>
  <si>
    <t xml:space="preserve">до рішення №      -52-V від 18.05.2010 р. " Про бюджет селища Гостомель на 2010 рік" </t>
  </si>
  <si>
    <t>Оплата водопостачання та стоків  м3 -   9,02 грн</t>
  </si>
  <si>
    <t>Оплата для благоустрою  -  0,193 грн.</t>
  </si>
  <si>
    <t>Оплата теплопостачання Г/кал  -    529 грн.</t>
  </si>
  <si>
    <t>Ліміти енергоресурсів на 2010 рік</t>
  </si>
  <si>
    <t xml:space="preserve">070101" Дошкільні установи освіти" </t>
  </si>
  <si>
    <t xml:space="preserve">100203" Благоустрій міст,сіл,селищ" </t>
  </si>
  <si>
    <t>110204 " Палаци і будинки культури,клуби та інші заклади клубного типу"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</si>
</sst>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\ &quot;грн.&quot;"/>
    <numFmt numFmtId="190" formatCode="#,##0.0"/>
    <numFmt numFmtId="191" formatCode="0.000"/>
    <numFmt numFmtId="192" formatCode="#,##0.0&quot;р.&quot;"/>
  </numFmts>
  <fonts count="4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i/>
      <sz val="11"/>
      <name val="Arial"/>
      <family val="0"/>
    </font>
    <font>
      <i/>
      <sz val="11"/>
      <name val="Arial"/>
      <family val="0"/>
    </font>
    <font>
      <sz val="11"/>
      <color indexed="10"/>
      <name val="Arial"/>
      <family val="0"/>
    </font>
    <font>
      <b/>
      <sz val="11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Fill="1" applyBorder="1" applyAlignment="1">
      <alignment/>
    </xf>
    <xf numFmtId="0" fontId="0" fillId="0" borderId="25" xfId="0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2" xfId="0" applyFont="1" applyBorder="1" applyAlignment="1">
      <alignment/>
    </xf>
    <xf numFmtId="188" fontId="10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2" xfId="0" applyFont="1" applyBorder="1" applyAlignment="1">
      <alignment/>
    </xf>
    <xf numFmtId="188" fontId="7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1" fontId="8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188" fontId="11" fillId="0" borderId="12" xfId="0" applyNumberFormat="1" applyFont="1" applyBorder="1" applyAlignment="1">
      <alignment/>
    </xf>
    <xf numFmtId="0" fontId="7" fillId="0" borderId="12" xfId="0" applyFont="1" applyFill="1" applyBorder="1" applyAlignment="1">
      <alignment/>
    </xf>
    <xf numFmtId="0" fontId="9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/>
    </xf>
    <xf numFmtId="188" fontId="8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190" fontId="1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188" fontId="8" fillId="0" borderId="12" xfId="0" applyNumberFormat="1" applyFont="1" applyBorder="1" applyAlignment="1">
      <alignment/>
    </xf>
    <xf numFmtId="0" fontId="12" fillId="0" borderId="12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0" borderId="30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0" borderId="31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3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justify"/>
    </xf>
    <xf numFmtId="0" fontId="9" fillId="0" borderId="2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6.28125" style="0" customWidth="1"/>
    <col min="6" max="6" width="11.140625" style="0" customWidth="1"/>
    <col min="11" max="12" width="11.28125" style="0" customWidth="1"/>
  </cols>
  <sheetData>
    <row r="1" spans="5:12" ht="12.75">
      <c r="E1" s="1"/>
      <c r="J1" s="1"/>
      <c r="K1" s="1" t="s">
        <v>0</v>
      </c>
      <c r="L1" s="1"/>
    </row>
    <row r="2" spans="5:12" ht="12.75">
      <c r="E2" s="1"/>
      <c r="J2" s="1"/>
      <c r="K2" s="1" t="s">
        <v>29</v>
      </c>
      <c r="L2" s="1"/>
    </row>
    <row r="3" spans="5:12" ht="12.75">
      <c r="E3" s="1"/>
      <c r="J3" s="1"/>
      <c r="K3" s="1" t="s">
        <v>1</v>
      </c>
      <c r="L3" s="1"/>
    </row>
    <row r="4" spans="5:12" ht="12.75">
      <c r="E4" s="1"/>
      <c r="J4" s="1" t="s">
        <v>2</v>
      </c>
      <c r="K4" s="1"/>
      <c r="L4" s="1"/>
    </row>
    <row r="5" spans="10:13" ht="12.75">
      <c r="J5" s="1" t="s">
        <v>3</v>
      </c>
      <c r="K5" s="1"/>
      <c r="L5" s="1"/>
      <c r="M5" s="1"/>
    </row>
    <row r="6" spans="2:11" ht="16.5" thickBot="1">
      <c r="B6" s="31"/>
      <c r="C6" s="31" t="s">
        <v>28</v>
      </c>
      <c r="D6" s="31"/>
      <c r="E6" s="31"/>
      <c r="F6" s="31"/>
      <c r="H6" s="1"/>
      <c r="I6" s="1"/>
      <c r="J6" s="1"/>
      <c r="K6" s="1"/>
    </row>
    <row r="7" spans="1:12" ht="12.75" customHeight="1">
      <c r="A7" s="67" t="s">
        <v>4</v>
      </c>
      <c r="B7" s="65" t="s">
        <v>5</v>
      </c>
      <c r="C7" s="65"/>
      <c r="D7" s="65" t="s">
        <v>11</v>
      </c>
      <c r="E7" s="65"/>
      <c r="F7" s="65" t="s">
        <v>6</v>
      </c>
      <c r="G7" s="65"/>
      <c r="H7" s="65" t="s">
        <v>7</v>
      </c>
      <c r="I7" s="65"/>
      <c r="J7" s="59" t="s">
        <v>19</v>
      </c>
      <c r="K7" s="63" t="s">
        <v>17</v>
      </c>
      <c r="L7" s="57" t="s">
        <v>27</v>
      </c>
    </row>
    <row r="8" spans="1:12" ht="28.5" customHeight="1">
      <c r="A8" s="68"/>
      <c r="B8" s="66"/>
      <c r="C8" s="66"/>
      <c r="D8" s="66"/>
      <c r="E8" s="66"/>
      <c r="F8" s="66"/>
      <c r="G8" s="66"/>
      <c r="H8" s="66"/>
      <c r="I8" s="66"/>
      <c r="J8" s="60"/>
      <c r="K8" s="64"/>
      <c r="L8" s="58"/>
    </row>
    <row r="9" spans="1:12" ht="13.5" thickBot="1">
      <c r="A9" s="10"/>
      <c r="B9" s="3" t="s">
        <v>8</v>
      </c>
      <c r="C9" s="3" t="s">
        <v>9</v>
      </c>
      <c r="D9" s="3" t="s">
        <v>10</v>
      </c>
      <c r="E9" s="3" t="s">
        <v>9</v>
      </c>
      <c r="F9" s="3" t="s">
        <v>12</v>
      </c>
      <c r="G9" s="3" t="s">
        <v>9</v>
      </c>
      <c r="H9" s="3" t="s">
        <v>13</v>
      </c>
      <c r="I9" s="3" t="s">
        <v>9</v>
      </c>
      <c r="J9" s="3" t="s">
        <v>9</v>
      </c>
      <c r="K9" s="20" t="s">
        <v>9</v>
      </c>
      <c r="L9" s="27" t="s">
        <v>9</v>
      </c>
    </row>
    <row r="10" spans="1:12" ht="19.5" customHeight="1" thickBot="1">
      <c r="A10" s="61" t="s">
        <v>14</v>
      </c>
      <c r="B10" s="62"/>
      <c r="C10" s="62"/>
      <c r="D10" s="62"/>
      <c r="E10" s="62"/>
      <c r="F10" s="62"/>
      <c r="G10" s="62"/>
      <c r="H10" s="62"/>
      <c r="I10" s="62"/>
      <c r="J10" s="62"/>
      <c r="K10" s="21"/>
      <c r="L10" s="28"/>
    </row>
    <row r="11" spans="1:12" ht="12.75">
      <c r="A11" s="11" t="s">
        <v>15</v>
      </c>
      <c r="B11" s="5">
        <f>B12</f>
        <v>74.3</v>
      </c>
      <c r="C11" s="5">
        <f aca="true" t="shared" si="0" ref="C11:K11">C12</f>
        <v>26</v>
      </c>
      <c r="D11" s="5">
        <f t="shared" si="0"/>
        <v>763</v>
      </c>
      <c r="E11" s="5">
        <f t="shared" si="0"/>
        <v>3</v>
      </c>
      <c r="F11" s="5">
        <f t="shared" si="0"/>
        <v>17.8</v>
      </c>
      <c r="G11" s="5">
        <f t="shared" si="0"/>
        <v>8</v>
      </c>
      <c r="H11" s="5">
        <f t="shared" si="0"/>
        <v>5.5</v>
      </c>
      <c r="I11" s="5">
        <f t="shared" si="0"/>
        <v>6</v>
      </c>
      <c r="J11" s="5">
        <f t="shared" si="0"/>
        <v>0.5</v>
      </c>
      <c r="K11" s="22">
        <f t="shared" si="0"/>
        <v>1.5</v>
      </c>
      <c r="L11" s="29">
        <f>C11+E11+G11+I11+J11+K11</f>
        <v>45</v>
      </c>
    </row>
    <row r="12" spans="1:12" ht="12.75">
      <c r="A12" s="12" t="s">
        <v>16</v>
      </c>
      <c r="B12" s="6">
        <v>74.3</v>
      </c>
      <c r="C12" s="6">
        <v>26</v>
      </c>
      <c r="D12" s="6">
        <v>763</v>
      </c>
      <c r="E12" s="6">
        <v>3</v>
      </c>
      <c r="F12" s="6">
        <v>17.8</v>
      </c>
      <c r="G12" s="6">
        <v>8</v>
      </c>
      <c r="H12" s="6">
        <v>5.5</v>
      </c>
      <c r="I12" s="6">
        <v>6</v>
      </c>
      <c r="J12" s="6">
        <v>0.5</v>
      </c>
      <c r="K12" s="23">
        <v>1.5</v>
      </c>
      <c r="L12" s="29">
        <f aca="true" t="shared" si="1" ref="L12:L30">C12+E12+G12+I12+J12+K12</f>
        <v>45</v>
      </c>
    </row>
    <row r="13" spans="1:12" ht="13.5" thickBot="1">
      <c r="A13" s="13"/>
      <c r="B13" s="2"/>
      <c r="C13" s="2"/>
      <c r="D13" s="2"/>
      <c r="E13" s="2"/>
      <c r="F13" s="2"/>
      <c r="G13" s="2"/>
      <c r="H13" s="2"/>
      <c r="I13" s="2"/>
      <c r="J13" s="2"/>
      <c r="K13" s="2"/>
      <c r="L13" s="29">
        <f t="shared" si="1"/>
        <v>0</v>
      </c>
    </row>
    <row r="14" spans="1:12" ht="22.5" customHeight="1" thickBot="1">
      <c r="A14" s="61" t="s">
        <v>18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29">
        <f t="shared" si="1"/>
        <v>0</v>
      </c>
    </row>
    <row r="15" spans="1:12" ht="12.75">
      <c r="A15" s="7" t="s">
        <v>15</v>
      </c>
      <c r="B15" s="8">
        <f>B16</f>
        <v>342.8</v>
      </c>
      <c r="C15" s="8">
        <f aca="true" t="shared" si="2" ref="C15:K15">C16</f>
        <v>120</v>
      </c>
      <c r="D15" s="8">
        <f t="shared" si="2"/>
        <v>2035</v>
      </c>
      <c r="E15" s="8">
        <f t="shared" si="2"/>
        <v>8</v>
      </c>
      <c r="F15" s="8">
        <f t="shared" si="2"/>
        <v>93.3</v>
      </c>
      <c r="G15" s="8">
        <f t="shared" si="2"/>
        <v>42</v>
      </c>
      <c r="H15" s="8">
        <f t="shared" si="2"/>
        <v>33.7</v>
      </c>
      <c r="I15" s="8">
        <f t="shared" si="2"/>
        <v>134.9</v>
      </c>
      <c r="J15" s="8">
        <f t="shared" si="2"/>
        <v>32.1</v>
      </c>
      <c r="K15" s="24">
        <f t="shared" si="2"/>
        <v>3</v>
      </c>
      <c r="L15" s="29">
        <f t="shared" si="1"/>
        <v>340</v>
      </c>
    </row>
    <row r="16" spans="1:12" ht="12.75">
      <c r="A16" s="14" t="s">
        <v>16</v>
      </c>
      <c r="B16" s="6">
        <v>342.8</v>
      </c>
      <c r="C16" s="6">
        <v>120</v>
      </c>
      <c r="D16" s="6">
        <v>2035</v>
      </c>
      <c r="E16" s="6">
        <v>8</v>
      </c>
      <c r="F16" s="6">
        <v>93.3</v>
      </c>
      <c r="G16" s="6">
        <v>42</v>
      </c>
      <c r="H16" s="6">
        <v>33.7</v>
      </c>
      <c r="I16" s="6">
        <f>15+19.9+100</f>
        <v>134.9</v>
      </c>
      <c r="J16" s="6">
        <f>52-19.9</f>
        <v>32.1</v>
      </c>
      <c r="K16" s="23">
        <v>3</v>
      </c>
      <c r="L16" s="29">
        <f t="shared" si="1"/>
        <v>340</v>
      </c>
    </row>
    <row r="17" spans="1:12" ht="13.5" thickBot="1">
      <c r="A17" s="13"/>
      <c r="B17" s="2"/>
      <c r="C17" s="2"/>
      <c r="D17" s="2"/>
      <c r="E17" s="2"/>
      <c r="F17" s="2"/>
      <c r="G17" s="2"/>
      <c r="H17" s="2"/>
      <c r="I17" s="2"/>
      <c r="J17" s="2"/>
      <c r="K17" s="2"/>
      <c r="L17" s="29">
        <f t="shared" si="1"/>
        <v>0</v>
      </c>
    </row>
    <row r="18" spans="1:12" ht="24" customHeight="1" thickBot="1">
      <c r="A18" s="61" t="s">
        <v>20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29">
        <f t="shared" si="1"/>
        <v>0</v>
      </c>
    </row>
    <row r="19" spans="1:12" ht="12.75">
      <c r="A19" s="15" t="s">
        <v>15</v>
      </c>
      <c r="B19" s="5">
        <f>B20</f>
        <v>0</v>
      </c>
      <c r="C19" s="5">
        <f aca="true" t="shared" si="3" ref="C19:K19">C20</f>
        <v>0</v>
      </c>
      <c r="D19" s="5">
        <f t="shared" si="3"/>
        <v>0</v>
      </c>
      <c r="E19" s="5">
        <f t="shared" si="3"/>
        <v>0</v>
      </c>
      <c r="F19" s="5">
        <f t="shared" si="3"/>
        <v>66.7</v>
      </c>
      <c r="G19" s="5">
        <f t="shared" si="3"/>
        <v>30</v>
      </c>
      <c r="H19" s="5">
        <f t="shared" si="3"/>
        <v>0</v>
      </c>
      <c r="I19" s="5">
        <f t="shared" si="3"/>
        <v>0</v>
      </c>
      <c r="J19" s="5">
        <f t="shared" si="3"/>
        <v>519.9</v>
      </c>
      <c r="K19" s="22">
        <f t="shared" si="3"/>
        <v>0</v>
      </c>
      <c r="L19" s="29">
        <f t="shared" si="1"/>
        <v>549.9</v>
      </c>
    </row>
    <row r="20" spans="1:12" ht="13.5" thickBot="1">
      <c r="A20" s="10" t="s">
        <v>16</v>
      </c>
      <c r="B20" s="9"/>
      <c r="C20" s="9"/>
      <c r="D20" s="9"/>
      <c r="E20" s="9"/>
      <c r="F20" s="9">
        <v>66.7</v>
      </c>
      <c r="G20" s="9">
        <v>30</v>
      </c>
      <c r="H20" s="9"/>
      <c r="I20" s="9"/>
      <c r="J20" s="9">
        <f>539.8-19.9</f>
        <v>519.9</v>
      </c>
      <c r="K20" s="25"/>
      <c r="L20" s="29">
        <f t="shared" si="1"/>
        <v>549.9</v>
      </c>
    </row>
    <row r="21" spans="1:12" ht="21.75" customHeight="1" thickBot="1">
      <c r="A21" s="61" t="s">
        <v>21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29">
        <f t="shared" si="1"/>
        <v>0</v>
      </c>
    </row>
    <row r="22" spans="1:12" ht="12.75">
      <c r="A22" s="15" t="s">
        <v>15</v>
      </c>
      <c r="B22" s="5">
        <f>B23</f>
        <v>0</v>
      </c>
      <c r="C22" s="5">
        <f aca="true" t="shared" si="4" ref="C22:K22">C23</f>
        <v>50</v>
      </c>
      <c r="D22" s="5">
        <f t="shared" si="4"/>
        <v>0</v>
      </c>
      <c r="E22" s="5">
        <f t="shared" si="4"/>
        <v>2.5</v>
      </c>
      <c r="F22" s="5">
        <f t="shared" si="4"/>
        <v>13.3</v>
      </c>
      <c r="G22" s="5">
        <f t="shared" si="4"/>
        <v>6</v>
      </c>
      <c r="H22" s="5">
        <f t="shared" si="4"/>
        <v>0</v>
      </c>
      <c r="I22" s="5">
        <f t="shared" si="4"/>
        <v>0</v>
      </c>
      <c r="J22" s="5">
        <f t="shared" si="4"/>
        <v>0</v>
      </c>
      <c r="K22" s="22">
        <f t="shared" si="4"/>
        <v>2</v>
      </c>
      <c r="L22" s="29">
        <f t="shared" si="1"/>
        <v>60.5</v>
      </c>
    </row>
    <row r="23" spans="1:12" ht="13.5" thickBot="1">
      <c r="A23" s="10" t="s">
        <v>16</v>
      </c>
      <c r="B23" s="9"/>
      <c r="C23" s="9">
        <v>50</v>
      </c>
      <c r="D23" s="9"/>
      <c r="E23" s="9">
        <v>2.5</v>
      </c>
      <c r="F23" s="9">
        <v>13.3</v>
      </c>
      <c r="G23" s="9">
        <v>6</v>
      </c>
      <c r="H23" s="9"/>
      <c r="I23" s="9"/>
      <c r="J23" s="9">
        <v>0</v>
      </c>
      <c r="K23" s="25">
        <v>2</v>
      </c>
      <c r="L23" s="29">
        <f t="shared" si="1"/>
        <v>60.5</v>
      </c>
    </row>
    <row r="24" spans="1:12" ht="23.25" customHeight="1" thickBot="1">
      <c r="A24" s="61" t="s">
        <v>22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29">
        <f t="shared" si="1"/>
        <v>0</v>
      </c>
    </row>
    <row r="25" spans="1:12" ht="12.75">
      <c r="A25" s="15" t="s">
        <v>15</v>
      </c>
      <c r="B25" s="5">
        <f aca="true" t="shared" si="5" ref="B25:K25">B26</f>
        <v>0</v>
      </c>
      <c r="C25" s="5">
        <f t="shared" si="5"/>
        <v>0</v>
      </c>
      <c r="D25" s="5">
        <f t="shared" si="5"/>
        <v>636</v>
      </c>
      <c r="E25" s="5">
        <f t="shared" si="5"/>
        <v>3</v>
      </c>
      <c r="F25" s="5">
        <f t="shared" si="5"/>
        <v>22.2</v>
      </c>
      <c r="G25" s="5">
        <f t="shared" si="5"/>
        <v>10</v>
      </c>
      <c r="H25" s="5">
        <f t="shared" si="5"/>
        <v>0</v>
      </c>
      <c r="I25" s="5">
        <f t="shared" si="5"/>
        <v>0</v>
      </c>
      <c r="J25" s="5">
        <f t="shared" si="5"/>
        <v>5</v>
      </c>
      <c r="K25" s="22">
        <f t="shared" si="5"/>
        <v>0</v>
      </c>
      <c r="L25" s="29">
        <f t="shared" si="1"/>
        <v>18</v>
      </c>
    </row>
    <row r="26" spans="1:12" ht="12.75">
      <c r="A26" s="14" t="s">
        <v>16</v>
      </c>
      <c r="B26" s="6"/>
      <c r="C26" s="6">
        <v>0</v>
      </c>
      <c r="D26" s="6">
        <v>636</v>
      </c>
      <c r="E26" s="6">
        <v>3</v>
      </c>
      <c r="F26" s="6">
        <v>22.2</v>
      </c>
      <c r="G26" s="6">
        <v>10</v>
      </c>
      <c r="H26" s="6"/>
      <c r="I26" s="6"/>
      <c r="J26" s="6">
        <v>5</v>
      </c>
      <c r="K26" s="23">
        <v>0</v>
      </c>
      <c r="L26" s="29">
        <f t="shared" si="1"/>
        <v>18</v>
      </c>
    </row>
    <row r="27" spans="1:12" ht="13.5" thickBot="1">
      <c r="A27" s="13"/>
      <c r="B27" s="2"/>
      <c r="C27" s="2"/>
      <c r="D27" s="2"/>
      <c r="E27" s="2"/>
      <c r="F27" s="2"/>
      <c r="G27" s="2"/>
      <c r="H27" s="2"/>
      <c r="I27" s="2"/>
      <c r="J27" s="2"/>
      <c r="K27" s="2"/>
      <c r="L27" s="29">
        <f t="shared" si="1"/>
        <v>0</v>
      </c>
    </row>
    <row r="28" spans="1:12" ht="19.5" customHeight="1" thickBot="1">
      <c r="A28" s="61" t="s">
        <v>23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29">
        <f t="shared" si="1"/>
        <v>0</v>
      </c>
    </row>
    <row r="29" spans="1:12" ht="12.75">
      <c r="A29" s="15" t="s">
        <v>15</v>
      </c>
      <c r="B29" s="4">
        <f>B30</f>
        <v>417.1</v>
      </c>
      <c r="C29" s="5">
        <f aca="true" t="shared" si="6" ref="C29:K29">C30</f>
        <v>196</v>
      </c>
      <c r="D29" s="4">
        <f t="shared" si="6"/>
        <v>3434</v>
      </c>
      <c r="E29" s="5">
        <f t="shared" si="6"/>
        <v>16.5</v>
      </c>
      <c r="F29" s="4">
        <f t="shared" si="6"/>
        <v>213.3</v>
      </c>
      <c r="G29" s="5">
        <f t="shared" si="6"/>
        <v>96</v>
      </c>
      <c r="H29" s="4">
        <f t="shared" si="6"/>
        <v>39.2</v>
      </c>
      <c r="I29" s="5">
        <f t="shared" si="6"/>
        <v>140.9</v>
      </c>
      <c r="J29" s="5">
        <f t="shared" si="6"/>
        <v>557.5</v>
      </c>
      <c r="K29" s="22">
        <f t="shared" si="6"/>
        <v>6.5</v>
      </c>
      <c r="L29" s="29">
        <f t="shared" si="1"/>
        <v>1013.4</v>
      </c>
    </row>
    <row r="30" spans="1:12" ht="13.5" thickBot="1">
      <c r="A30" s="16" t="s">
        <v>16</v>
      </c>
      <c r="B30" s="17">
        <f>B12+B16+B20+B23+B26</f>
        <v>417.1</v>
      </c>
      <c r="C30" s="18">
        <f aca="true" t="shared" si="7" ref="C30:K30">C12+C16+C20+C23+C26</f>
        <v>196</v>
      </c>
      <c r="D30" s="17">
        <f t="shared" si="7"/>
        <v>3434</v>
      </c>
      <c r="E30" s="18">
        <f t="shared" si="7"/>
        <v>16.5</v>
      </c>
      <c r="F30" s="17">
        <f t="shared" si="7"/>
        <v>213.3</v>
      </c>
      <c r="G30" s="18">
        <f t="shared" si="7"/>
        <v>96</v>
      </c>
      <c r="H30" s="17">
        <f t="shared" si="7"/>
        <v>39.2</v>
      </c>
      <c r="I30" s="18">
        <f t="shared" si="7"/>
        <v>140.9</v>
      </c>
      <c r="J30" s="18">
        <f t="shared" si="7"/>
        <v>557.5</v>
      </c>
      <c r="K30" s="26">
        <f t="shared" si="7"/>
        <v>6.5</v>
      </c>
      <c r="L30" s="30">
        <f t="shared" si="1"/>
        <v>1013.4</v>
      </c>
    </row>
    <row r="31" spans="1:11" ht="12.75">
      <c r="A31" s="2"/>
      <c r="B31" s="2"/>
      <c r="C31" s="19"/>
      <c r="D31" s="2"/>
      <c r="E31" s="19"/>
      <c r="F31" s="2"/>
      <c r="G31" s="19"/>
      <c r="H31" s="2"/>
      <c r="I31" s="19"/>
      <c r="J31" s="19"/>
      <c r="K31" s="19"/>
    </row>
    <row r="33" spans="2:10" ht="12.75">
      <c r="B33" s="1"/>
      <c r="C33" s="1" t="s">
        <v>24</v>
      </c>
      <c r="D33" s="1"/>
      <c r="E33" s="1"/>
      <c r="F33" s="1"/>
      <c r="G33" s="1"/>
      <c r="H33" s="1"/>
      <c r="I33" s="1"/>
      <c r="J33" s="1"/>
    </row>
    <row r="34" spans="2:10" ht="12.75">
      <c r="B34" s="1"/>
      <c r="C34" s="1"/>
      <c r="D34" s="1"/>
      <c r="E34" s="1"/>
      <c r="F34" s="1"/>
      <c r="G34" s="1"/>
      <c r="H34" s="1"/>
      <c r="I34" s="1"/>
      <c r="J34" s="1"/>
    </row>
    <row r="35" spans="2:10" ht="12.75">
      <c r="B35" s="1"/>
      <c r="C35" s="1" t="s">
        <v>25</v>
      </c>
      <c r="D35" s="1"/>
      <c r="E35" s="1"/>
      <c r="F35" s="1"/>
      <c r="G35" s="1"/>
      <c r="H35" s="1"/>
      <c r="I35" s="1"/>
      <c r="J35" s="1"/>
    </row>
    <row r="36" spans="2:10" ht="12.75">
      <c r="B36" s="1"/>
      <c r="C36" s="1" t="s">
        <v>26</v>
      </c>
      <c r="D36" s="1"/>
      <c r="E36" s="1"/>
      <c r="F36" s="1"/>
      <c r="G36" s="1"/>
      <c r="H36" s="1"/>
      <c r="I36" s="1"/>
      <c r="J36" s="1"/>
    </row>
    <row r="37" spans="2:10" ht="12.75">
      <c r="B37" s="1"/>
      <c r="C37" s="1"/>
      <c r="D37" s="1"/>
      <c r="E37" s="1"/>
      <c r="F37" s="1"/>
      <c r="G37" s="1"/>
      <c r="H37" s="1"/>
      <c r="I37" s="1"/>
      <c r="J37" s="1"/>
    </row>
  </sheetData>
  <sheetProtection/>
  <mergeCells count="14">
    <mergeCell ref="A14:K14"/>
    <mergeCell ref="A18:K18"/>
    <mergeCell ref="A21:K21"/>
    <mergeCell ref="A24:K24"/>
    <mergeCell ref="L7:L8"/>
    <mergeCell ref="J7:J8"/>
    <mergeCell ref="A10:J10"/>
    <mergeCell ref="K7:K8"/>
    <mergeCell ref="A28:K28"/>
    <mergeCell ref="H7:I8"/>
    <mergeCell ref="A7:A8"/>
    <mergeCell ref="B7:C8"/>
    <mergeCell ref="D7:E8"/>
    <mergeCell ref="F7:G8"/>
  </mergeCells>
  <printOptions/>
  <pageMargins left="1.01" right="0.4" top="0.61" bottom="0.44" header="0.5" footer="0.3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I1">
      <selection activeCell="N35" sqref="N35"/>
    </sheetView>
  </sheetViews>
  <sheetFormatPr defaultColWidth="9.140625" defaultRowHeight="12.75"/>
  <cols>
    <col min="1" max="1" width="23.28125" style="0" customWidth="1"/>
    <col min="2" max="2" width="10.28125" style="0" customWidth="1"/>
    <col min="3" max="3" width="8.28125" style="0" customWidth="1"/>
    <col min="4" max="4" width="8.7109375" style="0" customWidth="1"/>
    <col min="5" max="5" width="11.7109375" style="0" customWidth="1"/>
    <col min="6" max="6" width="10.421875" style="0" customWidth="1"/>
    <col min="7" max="7" width="11.7109375" style="0" customWidth="1"/>
    <col min="8" max="8" width="10.8515625" style="0" customWidth="1"/>
    <col min="9" max="9" width="12.28125" style="0" customWidth="1"/>
    <col min="10" max="10" width="13.28125" style="0" customWidth="1"/>
    <col min="11" max="11" width="13.00390625" style="0" customWidth="1"/>
    <col min="12" max="12" width="10.7109375" style="0" customWidth="1"/>
    <col min="13" max="13" width="13.57421875" style="0" customWidth="1"/>
    <col min="14" max="14" width="11.57421875" style="0" customWidth="1"/>
  </cols>
  <sheetData>
    <row r="1" spans="6:13" ht="12.75">
      <c r="F1" s="1"/>
      <c r="K1" s="1" t="s">
        <v>0</v>
      </c>
      <c r="L1" s="1"/>
      <c r="M1" s="1"/>
    </row>
    <row r="2" spans="7:8" ht="12.75">
      <c r="G2" s="1" t="s">
        <v>49</v>
      </c>
      <c r="H2" s="1"/>
    </row>
    <row r="3" spans="1:15" ht="15">
      <c r="A3" s="35"/>
      <c r="B3" s="35"/>
      <c r="C3" s="36"/>
      <c r="D3" s="36" t="s">
        <v>53</v>
      </c>
      <c r="E3" s="36"/>
      <c r="F3" s="36"/>
      <c r="G3" s="36"/>
      <c r="H3" s="35"/>
      <c r="I3" s="36"/>
      <c r="J3" s="36"/>
      <c r="K3" s="36"/>
      <c r="L3" s="36"/>
      <c r="M3" s="36"/>
      <c r="N3" s="35"/>
      <c r="O3" s="35"/>
    </row>
    <row r="4" spans="1:15" ht="12.75" customHeight="1">
      <c r="A4" s="77" t="s">
        <v>4</v>
      </c>
      <c r="B4" s="78" t="s">
        <v>47</v>
      </c>
      <c r="C4" s="79"/>
      <c r="D4" s="80"/>
      <c r="E4" s="75" t="s">
        <v>11</v>
      </c>
      <c r="F4" s="75"/>
      <c r="G4" s="75" t="s">
        <v>6</v>
      </c>
      <c r="H4" s="75"/>
      <c r="I4" s="75" t="s">
        <v>7</v>
      </c>
      <c r="J4" s="75"/>
      <c r="K4" s="75" t="s">
        <v>19</v>
      </c>
      <c r="L4" s="75" t="s">
        <v>44</v>
      </c>
      <c r="M4" s="75" t="s">
        <v>45</v>
      </c>
      <c r="N4" s="76" t="s">
        <v>27</v>
      </c>
      <c r="O4" s="35"/>
    </row>
    <row r="5" spans="1:15" ht="46.5" customHeight="1">
      <c r="A5" s="77"/>
      <c r="B5" s="81"/>
      <c r="C5" s="82"/>
      <c r="D5" s="83"/>
      <c r="E5" s="75"/>
      <c r="F5" s="75"/>
      <c r="G5" s="75"/>
      <c r="H5" s="75"/>
      <c r="I5" s="75"/>
      <c r="J5" s="75"/>
      <c r="K5" s="75"/>
      <c r="L5" s="75"/>
      <c r="M5" s="75"/>
      <c r="N5" s="76"/>
      <c r="O5" s="35"/>
    </row>
    <row r="6" spans="1:15" ht="14.25">
      <c r="A6" s="40"/>
      <c r="B6" s="40" t="s">
        <v>48</v>
      </c>
      <c r="C6" s="40" t="s">
        <v>43</v>
      </c>
      <c r="D6" s="40" t="s">
        <v>9</v>
      </c>
      <c r="E6" s="40" t="s">
        <v>10</v>
      </c>
      <c r="F6" s="40" t="s">
        <v>9</v>
      </c>
      <c r="G6" s="40" t="s">
        <v>12</v>
      </c>
      <c r="H6" s="40" t="s">
        <v>9</v>
      </c>
      <c r="I6" s="40" t="s">
        <v>13</v>
      </c>
      <c r="J6" s="40" t="s">
        <v>9</v>
      </c>
      <c r="K6" s="40" t="s">
        <v>9</v>
      </c>
      <c r="L6" s="40" t="s">
        <v>9</v>
      </c>
      <c r="M6" s="40" t="s">
        <v>9</v>
      </c>
      <c r="N6" s="47" t="s">
        <v>9</v>
      </c>
      <c r="O6" s="35"/>
    </row>
    <row r="7" spans="1:15" ht="19.5" customHeight="1">
      <c r="A7" s="71" t="s">
        <v>14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40"/>
      <c r="M7" s="40"/>
      <c r="N7" s="40"/>
      <c r="O7" s="35"/>
    </row>
    <row r="8" spans="1:15" ht="15">
      <c r="A8" s="39" t="s">
        <v>15</v>
      </c>
      <c r="B8" s="39"/>
      <c r="C8" s="39">
        <f>C9+C10</f>
        <v>234</v>
      </c>
      <c r="D8" s="39">
        <f aca="true" t="shared" si="0" ref="D8:N8">D9+D10</f>
        <v>124.5</v>
      </c>
      <c r="E8" s="39">
        <f t="shared" si="0"/>
        <v>0.3</v>
      </c>
      <c r="F8" s="39">
        <f t="shared" si="0"/>
        <v>2.5</v>
      </c>
      <c r="G8" s="39">
        <f t="shared" si="0"/>
        <v>36.4</v>
      </c>
      <c r="H8" s="39">
        <f t="shared" si="0"/>
        <v>28.2</v>
      </c>
      <c r="I8" s="50">
        <f t="shared" si="0"/>
        <v>5.452624216420296</v>
      </c>
      <c r="J8" s="39">
        <f t="shared" si="0"/>
        <v>14.5</v>
      </c>
      <c r="K8" s="39">
        <f t="shared" si="0"/>
        <v>1</v>
      </c>
      <c r="L8" s="39">
        <f t="shared" si="0"/>
        <v>1</v>
      </c>
      <c r="M8" s="39">
        <f t="shared" si="0"/>
        <v>0</v>
      </c>
      <c r="N8" s="39">
        <f t="shared" si="0"/>
        <v>170.7</v>
      </c>
      <c r="O8" s="35"/>
    </row>
    <row r="9" spans="1:15" ht="15">
      <c r="A9" s="37" t="s">
        <v>41</v>
      </c>
      <c r="B9" s="37"/>
      <c r="C9" s="37">
        <v>158</v>
      </c>
      <c r="D9" s="37">
        <v>84</v>
      </c>
      <c r="E9" s="37">
        <v>0.3</v>
      </c>
      <c r="F9" s="37">
        <v>2.5</v>
      </c>
      <c r="G9" s="38">
        <v>31</v>
      </c>
      <c r="H9" s="37">
        <v>24</v>
      </c>
      <c r="I9" s="38">
        <f>J9/2.65927</f>
        <v>5.452624216420296</v>
      </c>
      <c r="J9" s="37">
        <v>14.5</v>
      </c>
      <c r="K9" s="37">
        <v>1</v>
      </c>
      <c r="L9" s="37">
        <v>1</v>
      </c>
      <c r="M9" s="37"/>
      <c r="N9" s="49">
        <f>D9+F9+H9+J9+K9</f>
        <v>126</v>
      </c>
      <c r="O9" s="35"/>
    </row>
    <row r="10" spans="1:15" ht="15">
      <c r="A10" s="44" t="s">
        <v>42</v>
      </c>
      <c r="B10" s="44"/>
      <c r="C10" s="40">
        <v>76</v>
      </c>
      <c r="D10" s="40">
        <v>40.5</v>
      </c>
      <c r="E10" s="40"/>
      <c r="F10" s="40"/>
      <c r="G10" s="40">
        <v>5.4</v>
      </c>
      <c r="H10" s="40">
        <v>4.2</v>
      </c>
      <c r="I10" s="40"/>
      <c r="J10" s="40"/>
      <c r="K10" s="40"/>
      <c r="L10" s="40"/>
      <c r="M10" s="40"/>
      <c r="N10" s="49">
        <f>D10+F10+H10+J10+K10+L10</f>
        <v>44.7</v>
      </c>
      <c r="O10" s="35"/>
    </row>
    <row r="11" spans="1:15" ht="22.5" customHeight="1">
      <c r="A11" s="71" t="s">
        <v>54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48"/>
      <c r="N11" s="49">
        <f>D11+F11+H11+J11+K11+L11</f>
        <v>0</v>
      </c>
      <c r="O11" s="35"/>
    </row>
    <row r="12" spans="1:15" ht="15">
      <c r="A12" s="40" t="s">
        <v>15</v>
      </c>
      <c r="B12" s="54">
        <v>2200</v>
      </c>
      <c r="C12" s="43">
        <f>C13+C14</f>
        <v>0</v>
      </c>
      <c r="D12" s="43">
        <f aca="true" t="shared" si="1" ref="D12:N12">D13+D14</f>
        <v>263</v>
      </c>
      <c r="E12" s="43">
        <f t="shared" si="1"/>
        <v>10.3</v>
      </c>
      <c r="F12" s="43">
        <f t="shared" si="1"/>
        <v>52</v>
      </c>
      <c r="G12" s="43">
        <f t="shared" si="1"/>
        <v>97.79792746113989</v>
      </c>
      <c r="H12" s="43">
        <f t="shared" si="1"/>
        <v>75.5</v>
      </c>
      <c r="I12" s="43">
        <f t="shared" si="1"/>
        <v>62.648772031422155</v>
      </c>
      <c r="J12" s="43">
        <f t="shared" si="1"/>
        <v>166.6</v>
      </c>
      <c r="K12" s="43">
        <f t="shared" si="1"/>
        <v>7.9</v>
      </c>
      <c r="L12" s="43">
        <f t="shared" si="1"/>
        <v>5</v>
      </c>
      <c r="M12" s="43">
        <f t="shared" si="1"/>
        <v>2.9</v>
      </c>
      <c r="N12" s="43">
        <f t="shared" si="1"/>
        <v>565</v>
      </c>
      <c r="O12" s="35"/>
    </row>
    <row r="13" spans="1:15" ht="15">
      <c r="A13" s="37" t="s">
        <v>41</v>
      </c>
      <c r="B13" s="37">
        <v>2200</v>
      </c>
      <c r="C13" s="37"/>
      <c r="D13" s="37">
        <v>263</v>
      </c>
      <c r="E13" s="38">
        <v>5.2</v>
      </c>
      <c r="F13" s="37">
        <v>47</v>
      </c>
      <c r="G13" s="38">
        <f>H13/0.772</f>
        <v>82.25388601036269</v>
      </c>
      <c r="H13" s="37">
        <v>63.5</v>
      </c>
      <c r="I13" s="38">
        <f>J13/2.65927</f>
        <v>21.28403659650957</v>
      </c>
      <c r="J13" s="37">
        <v>56.6</v>
      </c>
      <c r="K13" s="37">
        <v>7.9</v>
      </c>
      <c r="L13" s="37">
        <v>5</v>
      </c>
      <c r="M13" s="37">
        <v>2.9</v>
      </c>
      <c r="N13" s="49">
        <f>D13+F13+H13+J13+K13</f>
        <v>438</v>
      </c>
      <c r="O13" s="35"/>
    </row>
    <row r="14" spans="1:15" ht="15">
      <c r="A14" s="44" t="s">
        <v>42</v>
      </c>
      <c r="B14" s="44"/>
      <c r="C14" s="45"/>
      <c r="D14" s="45"/>
      <c r="E14" s="46">
        <v>5.1</v>
      </c>
      <c r="F14" s="45">
        <v>5</v>
      </c>
      <c r="G14" s="38">
        <f>H14/0.772</f>
        <v>15.544041450777202</v>
      </c>
      <c r="H14" s="45">
        <v>12</v>
      </c>
      <c r="I14" s="38">
        <f>J14/2.65927</f>
        <v>41.36473543491259</v>
      </c>
      <c r="J14" s="45">
        <v>110</v>
      </c>
      <c r="K14" s="45"/>
      <c r="L14" s="45"/>
      <c r="M14" s="45"/>
      <c r="N14" s="49">
        <f>D14+F14+H14+J14+K14+L14</f>
        <v>127</v>
      </c>
      <c r="O14" s="35"/>
    </row>
    <row r="15" spans="1:15" ht="24" customHeight="1">
      <c r="A15" s="71" t="s">
        <v>55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48"/>
      <c r="N15" s="49">
        <f>D15+F15+H15+J15+K15+L15</f>
        <v>0</v>
      </c>
      <c r="O15" s="35"/>
    </row>
    <row r="16" spans="1:15" ht="15">
      <c r="A16" s="40" t="s">
        <v>15</v>
      </c>
      <c r="B16" s="40"/>
      <c r="C16" s="39">
        <f>C17</f>
        <v>0</v>
      </c>
      <c r="D16" s="39">
        <f aca="true" t="shared" si="2" ref="D16:M16">D17</f>
        <v>0</v>
      </c>
      <c r="E16" s="39">
        <f t="shared" si="2"/>
        <v>0</v>
      </c>
      <c r="F16" s="39">
        <f t="shared" si="2"/>
        <v>0</v>
      </c>
      <c r="G16" s="50">
        <f t="shared" si="2"/>
        <v>414.5077720207254</v>
      </c>
      <c r="H16" s="39">
        <f t="shared" si="2"/>
        <v>80</v>
      </c>
      <c r="I16" s="39">
        <f t="shared" si="2"/>
        <v>0</v>
      </c>
      <c r="J16" s="39">
        <f t="shared" si="2"/>
        <v>0</v>
      </c>
      <c r="K16" s="39">
        <f t="shared" si="2"/>
        <v>621</v>
      </c>
      <c r="L16" s="39">
        <f t="shared" si="2"/>
        <v>0</v>
      </c>
      <c r="M16" s="39">
        <f t="shared" si="2"/>
        <v>621</v>
      </c>
      <c r="N16" s="49">
        <f>D16+F16+H16+J16+K16+L16</f>
        <v>701</v>
      </c>
      <c r="O16" s="35"/>
    </row>
    <row r="17" spans="1:15" ht="15">
      <c r="A17" s="37" t="s">
        <v>41</v>
      </c>
      <c r="B17" s="37"/>
      <c r="C17" s="37"/>
      <c r="D17" s="37">
        <v>0</v>
      </c>
      <c r="E17" s="37"/>
      <c r="F17" s="37">
        <v>0</v>
      </c>
      <c r="G17" s="38">
        <f>H17/0.193</f>
        <v>414.5077720207254</v>
      </c>
      <c r="H17" s="37">
        <v>80</v>
      </c>
      <c r="I17" s="37"/>
      <c r="J17" s="37"/>
      <c r="K17" s="37">
        <v>621</v>
      </c>
      <c r="L17" s="37"/>
      <c r="M17" s="37">
        <v>621</v>
      </c>
      <c r="N17" s="49">
        <f>D17+F17+H17+J17+K17+L17</f>
        <v>701</v>
      </c>
      <c r="O17" s="35"/>
    </row>
    <row r="18" spans="1:15" ht="15" customHeight="1">
      <c r="A18" s="72" t="s">
        <v>46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4"/>
      <c r="O18" s="35"/>
    </row>
    <row r="19" spans="1:15" ht="14.25">
      <c r="A19" s="40" t="s">
        <v>15</v>
      </c>
      <c r="B19" s="40"/>
      <c r="C19" s="51">
        <f>C20</f>
        <v>0</v>
      </c>
      <c r="D19" s="51">
        <f aca="true" t="shared" si="3" ref="D19:N19">D20</f>
        <v>0</v>
      </c>
      <c r="E19" s="51">
        <f t="shared" si="3"/>
        <v>0</v>
      </c>
      <c r="F19" s="51">
        <f t="shared" si="3"/>
        <v>0</v>
      </c>
      <c r="G19" s="51">
        <f t="shared" si="3"/>
        <v>3.9</v>
      </c>
      <c r="H19" s="51">
        <f t="shared" si="3"/>
        <v>3</v>
      </c>
      <c r="I19" s="53">
        <f t="shared" si="3"/>
        <v>3.760430494082963</v>
      </c>
      <c r="J19" s="51">
        <f t="shared" si="3"/>
        <v>10</v>
      </c>
      <c r="K19" s="51">
        <f t="shared" si="3"/>
        <v>0</v>
      </c>
      <c r="L19" s="51">
        <f t="shared" si="3"/>
        <v>0</v>
      </c>
      <c r="M19" s="51">
        <f t="shared" si="3"/>
        <v>0</v>
      </c>
      <c r="N19" s="51">
        <f t="shared" si="3"/>
        <v>13</v>
      </c>
      <c r="O19" s="35"/>
    </row>
    <row r="20" spans="1:15" ht="15">
      <c r="A20" s="37" t="s">
        <v>41</v>
      </c>
      <c r="B20" s="37"/>
      <c r="C20" s="37"/>
      <c r="D20" s="37"/>
      <c r="E20" s="37"/>
      <c r="F20" s="37"/>
      <c r="G20" s="38">
        <v>3.9</v>
      </c>
      <c r="H20" s="37">
        <v>3</v>
      </c>
      <c r="I20" s="52">
        <f>J20/2.65927</f>
        <v>3.760430494082963</v>
      </c>
      <c r="J20" s="37">
        <v>10</v>
      </c>
      <c r="K20" s="37"/>
      <c r="L20" s="37"/>
      <c r="M20" s="37"/>
      <c r="N20" s="49">
        <f>D20+F20+H20+J20+K20</f>
        <v>13</v>
      </c>
      <c r="O20" s="35"/>
    </row>
    <row r="21" spans="1:15" ht="21.75" customHeight="1">
      <c r="A21" s="71" t="s">
        <v>56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48"/>
      <c r="N21" s="49"/>
      <c r="O21" s="35"/>
    </row>
    <row r="22" spans="1:15" ht="15">
      <c r="A22" s="40" t="s">
        <v>15</v>
      </c>
      <c r="B22" s="40"/>
      <c r="C22" s="39">
        <f>C23+C24</f>
        <v>0</v>
      </c>
      <c r="D22" s="39">
        <v>0</v>
      </c>
      <c r="E22" s="39">
        <f aca="true" t="shared" si="4" ref="E22:M22">E23+E24</f>
        <v>0.3</v>
      </c>
      <c r="F22" s="39">
        <f t="shared" si="4"/>
        <v>2.5</v>
      </c>
      <c r="G22" s="50">
        <f t="shared" si="4"/>
        <v>12.953367875647668</v>
      </c>
      <c r="H22" s="39">
        <f t="shared" si="4"/>
        <v>10</v>
      </c>
      <c r="I22" s="50">
        <f t="shared" si="4"/>
        <v>16.921937223373334</v>
      </c>
      <c r="J22" s="39">
        <f t="shared" si="4"/>
        <v>45</v>
      </c>
      <c r="K22" s="39">
        <f t="shared" si="4"/>
        <v>0.5</v>
      </c>
      <c r="L22" s="39">
        <f t="shared" si="4"/>
        <v>0</v>
      </c>
      <c r="M22" s="39">
        <f t="shared" si="4"/>
        <v>0.5</v>
      </c>
      <c r="N22" s="50">
        <v>58</v>
      </c>
      <c r="O22" s="35"/>
    </row>
    <row r="23" spans="1:15" ht="15">
      <c r="A23" s="37" t="s">
        <v>41</v>
      </c>
      <c r="B23" s="37"/>
      <c r="C23" s="39"/>
      <c r="D23" s="40">
        <f>D22</f>
        <v>0</v>
      </c>
      <c r="E23" s="40">
        <v>0.3</v>
      </c>
      <c r="F23" s="40">
        <v>2.5</v>
      </c>
      <c r="G23" s="41">
        <f>H23/0.772</f>
        <v>12.953367875647668</v>
      </c>
      <c r="H23" s="40">
        <v>10</v>
      </c>
      <c r="I23" s="41">
        <f>J23/2.65927</f>
        <v>15.041721976331852</v>
      </c>
      <c r="J23" s="40">
        <v>40</v>
      </c>
      <c r="K23" s="40">
        <v>0.5</v>
      </c>
      <c r="L23" s="39"/>
      <c r="M23" s="39">
        <v>0.5</v>
      </c>
      <c r="N23" s="49">
        <f>D23+F23+H23+J23+K23</f>
        <v>53</v>
      </c>
      <c r="O23" s="35"/>
    </row>
    <row r="24" spans="1:15" ht="15">
      <c r="A24" s="44" t="s">
        <v>42</v>
      </c>
      <c r="B24" s="44"/>
      <c r="C24" s="37"/>
      <c r="D24" s="37"/>
      <c r="E24" s="37"/>
      <c r="F24" s="37"/>
      <c r="G24" s="37"/>
      <c r="H24" s="37"/>
      <c r="I24" s="41">
        <f>J24/2.65927</f>
        <v>1.8802152470414815</v>
      </c>
      <c r="J24" s="37">
        <v>5</v>
      </c>
      <c r="K24" s="37"/>
      <c r="L24" s="37"/>
      <c r="M24" s="37"/>
      <c r="N24" s="49">
        <f>D24+F24+H24+J24+K24+L24</f>
        <v>5</v>
      </c>
      <c r="O24" s="35"/>
    </row>
    <row r="25" spans="1:15" ht="23.25" customHeight="1">
      <c r="A25" s="71" t="s">
        <v>22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48"/>
      <c r="N25" s="49">
        <f>D25+F25+H25+J25+K25+L25</f>
        <v>0</v>
      </c>
      <c r="O25" s="35"/>
    </row>
    <row r="26" spans="1:15" ht="15">
      <c r="A26" s="40" t="s">
        <v>15</v>
      </c>
      <c r="B26" s="40"/>
      <c r="C26" s="39">
        <f aca="true" t="shared" si="5" ref="C26:M26">C27</f>
        <v>0</v>
      </c>
      <c r="D26" s="39">
        <f t="shared" si="5"/>
        <v>0</v>
      </c>
      <c r="E26" s="39">
        <f t="shared" si="5"/>
        <v>0</v>
      </c>
      <c r="F26" s="39">
        <f t="shared" si="5"/>
        <v>0</v>
      </c>
      <c r="G26" s="50">
        <f t="shared" si="5"/>
        <v>3.8860103626943006</v>
      </c>
      <c r="H26" s="39">
        <f t="shared" si="5"/>
        <v>3</v>
      </c>
      <c r="I26" s="39">
        <f t="shared" si="5"/>
        <v>0</v>
      </c>
      <c r="J26" s="39">
        <f t="shared" si="5"/>
        <v>0</v>
      </c>
      <c r="K26" s="39">
        <f t="shared" si="5"/>
        <v>5</v>
      </c>
      <c r="L26" s="39">
        <f t="shared" si="5"/>
        <v>0</v>
      </c>
      <c r="M26" s="39">
        <f t="shared" si="5"/>
        <v>5</v>
      </c>
      <c r="N26" s="49">
        <f>D26+F26+H26+J26+K26+L26</f>
        <v>8</v>
      </c>
      <c r="O26" s="35"/>
    </row>
    <row r="27" spans="1:15" ht="15">
      <c r="A27" s="37" t="s">
        <v>41</v>
      </c>
      <c r="B27" s="37"/>
      <c r="C27" s="37"/>
      <c r="D27" s="37"/>
      <c r="E27" s="37"/>
      <c r="F27" s="37"/>
      <c r="G27" s="38">
        <f>H27/0.772</f>
        <v>3.8860103626943006</v>
      </c>
      <c r="H27" s="37">
        <v>3</v>
      </c>
      <c r="I27" s="37"/>
      <c r="J27" s="37"/>
      <c r="K27" s="37">
        <v>5</v>
      </c>
      <c r="L27" s="37">
        <v>0</v>
      </c>
      <c r="M27" s="37">
        <v>5</v>
      </c>
      <c r="N27" s="49">
        <f>D27+F27+H27+J27+K27+L27</f>
        <v>8</v>
      </c>
      <c r="O27" s="35"/>
    </row>
    <row r="28" spans="1:15" ht="15">
      <c r="A28" s="44" t="s">
        <v>42</v>
      </c>
      <c r="B28" s="44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49"/>
      <c r="O28" s="35"/>
    </row>
    <row r="29" spans="1:15" ht="15">
      <c r="A29" s="40"/>
      <c r="B29" s="40"/>
      <c r="C29" s="37"/>
      <c r="D29" s="42" t="s">
        <v>34</v>
      </c>
      <c r="E29" s="42"/>
      <c r="F29" s="42"/>
      <c r="G29" s="42"/>
      <c r="H29" s="42"/>
      <c r="I29" s="42"/>
      <c r="J29" s="42"/>
      <c r="K29" s="42"/>
      <c r="L29" s="37"/>
      <c r="M29" s="37"/>
      <c r="N29" s="49"/>
      <c r="O29" s="35"/>
    </row>
    <row r="30" spans="1:15" ht="15">
      <c r="A30" s="40" t="s">
        <v>15</v>
      </c>
      <c r="B30" s="40"/>
      <c r="C30" s="37"/>
      <c r="D30" s="37"/>
      <c r="E30" s="37"/>
      <c r="F30" s="37"/>
      <c r="G30" s="37"/>
      <c r="H30" s="37"/>
      <c r="I30" s="37"/>
      <c r="J30" s="37"/>
      <c r="K30" s="42">
        <f>K31</f>
        <v>20</v>
      </c>
      <c r="L30" s="37"/>
      <c r="M30" s="37"/>
      <c r="N30" s="49">
        <f>K30</f>
        <v>20</v>
      </c>
      <c r="O30" s="35"/>
    </row>
    <row r="31" spans="1:15" ht="15">
      <c r="A31" s="44" t="s">
        <v>42</v>
      </c>
      <c r="B31" s="44"/>
      <c r="C31" s="40"/>
      <c r="D31" s="40"/>
      <c r="E31" s="40"/>
      <c r="F31" s="40"/>
      <c r="G31" s="40"/>
      <c r="H31" s="40"/>
      <c r="I31" s="40"/>
      <c r="J31" s="40"/>
      <c r="K31" s="40">
        <v>20</v>
      </c>
      <c r="L31" s="40"/>
      <c r="M31" s="40">
        <v>20</v>
      </c>
      <c r="N31" s="49">
        <f>D31+F31+H31+J31+K31+L31</f>
        <v>20</v>
      </c>
      <c r="O31" s="35"/>
    </row>
    <row r="32" spans="1:15" ht="19.5" customHeight="1">
      <c r="A32" s="71" t="s">
        <v>23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48"/>
      <c r="N32" s="49">
        <f>D32+F32+H32+J32+K32+L32</f>
        <v>0</v>
      </c>
      <c r="O32" s="35"/>
    </row>
    <row r="33" spans="1:15" ht="15">
      <c r="A33" s="40" t="s">
        <v>15</v>
      </c>
      <c r="B33" s="54">
        <f>B12</f>
        <v>2200</v>
      </c>
      <c r="C33" s="54">
        <f>C34+C35</f>
        <v>234</v>
      </c>
      <c r="D33" s="54">
        <f aca="true" t="shared" si="6" ref="D33:N33">D34+D35</f>
        <v>387.5</v>
      </c>
      <c r="E33" s="55">
        <f t="shared" si="6"/>
        <v>10.899999999999999</v>
      </c>
      <c r="F33" s="54">
        <f t="shared" si="6"/>
        <v>57</v>
      </c>
      <c r="G33" s="55">
        <f t="shared" si="6"/>
        <v>569.4450777202071</v>
      </c>
      <c r="H33" s="54">
        <f t="shared" si="6"/>
        <v>199.7</v>
      </c>
      <c r="I33" s="55">
        <f t="shared" si="6"/>
        <v>88.78376396529876</v>
      </c>
      <c r="J33" s="54">
        <f t="shared" si="6"/>
        <v>236.1</v>
      </c>
      <c r="K33" s="54">
        <f t="shared" si="6"/>
        <v>655.4</v>
      </c>
      <c r="L33" s="54">
        <f t="shared" si="6"/>
        <v>6</v>
      </c>
      <c r="M33" s="54">
        <f t="shared" si="6"/>
        <v>649.4</v>
      </c>
      <c r="N33" s="54">
        <f t="shared" si="6"/>
        <v>1535.7</v>
      </c>
      <c r="O33" s="35"/>
    </row>
    <row r="34" spans="1:15" ht="15">
      <c r="A34" s="37" t="s">
        <v>41</v>
      </c>
      <c r="B34" s="40">
        <f>B13</f>
        <v>2200</v>
      </c>
      <c r="C34" s="40">
        <f>C9+C13+C17+C20+C23+C27</f>
        <v>158</v>
      </c>
      <c r="D34" s="40">
        <f>D9+D13</f>
        <v>347</v>
      </c>
      <c r="E34" s="41">
        <f>E9+E13+E17+E20+E23+E27</f>
        <v>5.8</v>
      </c>
      <c r="F34" s="40">
        <f aca="true" t="shared" si="7" ref="F34:M34">F9+F13+F17+F20+F23+F27</f>
        <v>52</v>
      </c>
      <c r="G34" s="41">
        <f t="shared" si="7"/>
        <v>548.50103626943</v>
      </c>
      <c r="H34" s="40">
        <f t="shared" si="7"/>
        <v>183.5</v>
      </c>
      <c r="I34" s="41">
        <f t="shared" si="7"/>
        <v>45.53881328334468</v>
      </c>
      <c r="J34" s="40">
        <f t="shared" si="7"/>
        <v>121.1</v>
      </c>
      <c r="K34" s="40">
        <f t="shared" si="7"/>
        <v>635.4</v>
      </c>
      <c r="L34" s="40">
        <f>L9+L13+L17+L20+L23+L27</f>
        <v>6</v>
      </c>
      <c r="M34" s="40">
        <f t="shared" si="7"/>
        <v>629.4</v>
      </c>
      <c r="N34" s="49">
        <f>D34+F34+H34+J34+K34</f>
        <v>1339</v>
      </c>
      <c r="O34" s="35"/>
    </row>
    <row r="35" spans="1:15" ht="15">
      <c r="A35" s="44" t="s">
        <v>42</v>
      </c>
      <c r="B35" s="44"/>
      <c r="C35" s="40">
        <f>C10+C14+C24++C28+C31</f>
        <v>76</v>
      </c>
      <c r="D35" s="40">
        <f aca="true" t="shared" si="8" ref="D35:M35">D10+D14+D24++D28+D31</f>
        <v>40.5</v>
      </c>
      <c r="E35" s="41">
        <f t="shared" si="8"/>
        <v>5.1</v>
      </c>
      <c r="F35" s="40">
        <f t="shared" si="8"/>
        <v>5</v>
      </c>
      <c r="G35" s="41">
        <f t="shared" si="8"/>
        <v>20.944041450777203</v>
      </c>
      <c r="H35" s="40">
        <f t="shared" si="8"/>
        <v>16.2</v>
      </c>
      <c r="I35" s="41">
        <f t="shared" si="8"/>
        <v>43.24495068195407</v>
      </c>
      <c r="J35" s="40">
        <f t="shared" si="8"/>
        <v>115</v>
      </c>
      <c r="K35" s="40">
        <f t="shared" si="8"/>
        <v>20</v>
      </c>
      <c r="L35" s="40">
        <f t="shared" si="8"/>
        <v>0</v>
      </c>
      <c r="M35" s="40">
        <f t="shared" si="8"/>
        <v>20</v>
      </c>
      <c r="N35" s="56">
        <f>D35+F35+H35+J35+K35</f>
        <v>196.7</v>
      </c>
      <c r="O35" s="35"/>
    </row>
    <row r="36" spans="1:11" ht="12.75">
      <c r="A36" s="32" t="s">
        <v>52</v>
      </c>
      <c r="B36" s="32"/>
      <c r="C36" s="33"/>
      <c r="D36" s="33"/>
      <c r="E36" s="33"/>
      <c r="F36" s="1"/>
      <c r="G36" s="1"/>
      <c r="H36" s="1"/>
      <c r="I36" s="1"/>
      <c r="J36" s="1"/>
      <c r="K36" s="1"/>
    </row>
    <row r="37" spans="1:11" ht="12.75">
      <c r="A37" s="32" t="s">
        <v>50</v>
      </c>
      <c r="B37" s="32"/>
      <c r="C37" s="33"/>
      <c r="D37" s="33"/>
      <c r="E37" s="33"/>
      <c r="F37" s="1"/>
      <c r="G37" s="1"/>
      <c r="H37" s="1"/>
      <c r="I37" s="1"/>
      <c r="J37" s="1"/>
      <c r="K37" s="1"/>
    </row>
    <row r="38" spans="1:11" ht="12.75" customHeight="1">
      <c r="A38" s="32" t="s">
        <v>39</v>
      </c>
      <c r="B38" s="32"/>
      <c r="C38" s="33"/>
      <c r="D38" s="33"/>
      <c r="E38" s="33"/>
      <c r="F38" s="1"/>
      <c r="G38" s="1"/>
      <c r="H38" s="1"/>
      <c r="I38" s="1"/>
      <c r="J38" s="1"/>
      <c r="K38" s="1"/>
    </row>
    <row r="39" spans="1:13" ht="12.75">
      <c r="A39" s="32" t="s">
        <v>51</v>
      </c>
      <c r="B39" s="32"/>
      <c r="C39" s="33"/>
      <c r="D39" s="33"/>
      <c r="E39" s="33"/>
      <c r="F39" s="34" t="s">
        <v>37</v>
      </c>
      <c r="G39" s="34"/>
      <c r="H39" s="34"/>
      <c r="I39" s="34"/>
      <c r="J39" s="34"/>
      <c r="K39" s="34"/>
      <c r="L39" s="70" t="s">
        <v>38</v>
      </c>
      <c r="M39" s="70"/>
    </row>
    <row r="40" spans="1:13" ht="12.75">
      <c r="A40" s="32" t="s">
        <v>40</v>
      </c>
      <c r="B40" s="32"/>
      <c r="C40" s="33"/>
      <c r="D40" s="33"/>
      <c r="E40" s="33"/>
      <c r="F40" s="1" t="s">
        <v>35</v>
      </c>
      <c r="G40" s="1"/>
      <c r="H40" s="1"/>
      <c r="I40" s="1"/>
      <c r="J40" s="1"/>
      <c r="K40" s="1"/>
      <c r="L40" s="70" t="s">
        <v>36</v>
      </c>
      <c r="M40" s="70"/>
    </row>
    <row r="41" ht="12.75">
      <c r="C41" s="1"/>
    </row>
    <row r="42" ht="12.75">
      <c r="C42" s="1"/>
    </row>
    <row r="43" spans="3:11" ht="12.75">
      <c r="C43" s="1"/>
      <c r="D43" s="1"/>
      <c r="E43" s="1"/>
      <c r="F43" s="1"/>
      <c r="G43" s="1"/>
      <c r="H43" s="1"/>
      <c r="I43" s="1"/>
      <c r="J43" s="1"/>
      <c r="K43" s="1"/>
    </row>
  </sheetData>
  <sheetProtection/>
  <mergeCells count="18">
    <mergeCell ref="I4:J5"/>
    <mergeCell ref="K4:K5"/>
    <mergeCell ref="L4:L5"/>
    <mergeCell ref="N4:N5"/>
    <mergeCell ref="M4:M5"/>
    <mergeCell ref="A4:A5"/>
    <mergeCell ref="E4:F5"/>
    <mergeCell ref="G4:H5"/>
    <mergeCell ref="B4:D5"/>
    <mergeCell ref="L40:M40"/>
    <mergeCell ref="L39:M39"/>
    <mergeCell ref="A25:L25"/>
    <mergeCell ref="A32:L32"/>
    <mergeCell ref="A7:K7"/>
    <mergeCell ref="A11:L11"/>
    <mergeCell ref="A15:L15"/>
    <mergeCell ref="A21:L21"/>
    <mergeCell ref="A18:N18"/>
  </mergeCells>
  <printOptions/>
  <pageMargins left="0.75" right="0.26" top="0.58" bottom="0.52" header="0.5" footer="0.5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2" sqref="H4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7"/>
  <sheetViews>
    <sheetView zoomScalePageLayoutView="0" workbookViewId="0" topLeftCell="A1">
      <selection activeCell="R35" sqref="R34:R35"/>
    </sheetView>
  </sheetViews>
  <sheetFormatPr defaultColWidth="9.140625" defaultRowHeight="12.75"/>
  <sheetData>
    <row r="2" spans="5:12" ht="12.75">
      <c r="E2" s="1"/>
      <c r="J2" s="1"/>
      <c r="K2" s="1" t="s">
        <v>0</v>
      </c>
      <c r="L2" s="1"/>
    </row>
    <row r="3" spans="5:12" ht="12.75">
      <c r="E3" s="1"/>
      <c r="J3" s="1"/>
      <c r="K3" s="1" t="s">
        <v>33</v>
      </c>
      <c r="L3" s="1"/>
    </row>
    <row r="4" spans="5:12" ht="12.75">
      <c r="E4" s="1"/>
      <c r="J4" s="1"/>
      <c r="K4" s="1" t="s">
        <v>32</v>
      </c>
      <c r="L4" s="1"/>
    </row>
    <row r="5" spans="5:12" ht="12.75">
      <c r="E5" s="1"/>
      <c r="J5" s="1" t="s">
        <v>30</v>
      </c>
      <c r="K5" s="1"/>
      <c r="L5" s="1"/>
    </row>
    <row r="6" spans="10:13" ht="12.75">
      <c r="J6" s="1" t="s">
        <v>31</v>
      </c>
      <c r="K6" s="1"/>
      <c r="L6" s="1"/>
      <c r="M6" s="1"/>
    </row>
    <row r="7" spans="2:11" ht="16.5" thickBot="1">
      <c r="B7" s="31"/>
      <c r="C7" s="31" t="s">
        <v>28</v>
      </c>
      <c r="D7" s="31"/>
      <c r="E7" s="31"/>
      <c r="F7" s="31"/>
      <c r="H7" s="1"/>
      <c r="I7" s="1"/>
      <c r="J7" s="1"/>
      <c r="K7" s="1"/>
    </row>
    <row r="8" spans="1:12" ht="12.75">
      <c r="A8" s="67" t="s">
        <v>4</v>
      </c>
      <c r="B8" s="65" t="s">
        <v>5</v>
      </c>
      <c r="C8" s="65"/>
      <c r="D8" s="65" t="s">
        <v>11</v>
      </c>
      <c r="E8" s="65"/>
      <c r="F8" s="65" t="s">
        <v>6</v>
      </c>
      <c r="G8" s="65"/>
      <c r="H8" s="65" t="s">
        <v>7</v>
      </c>
      <c r="I8" s="65"/>
      <c r="J8" s="59" t="s">
        <v>19</v>
      </c>
      <c r="K8" s="63" t="s">
        <v>17</v>
      </c>
      <c r="L8" s="57" t="s">
        <v>27</v>
      </c>
    </row>
    <row r="9" spans="1:12" ht="12.75">
      <c r="A9" s="68"/>
      <c r="B9" s="66"/>
      <c r="C9" s="66"/>
      <c r="D9" s="66"/>
      <c r="E9" s="66"/>
      <c r="F9" s="66"/>
      <c r="G9" s="66"/>
      <c r="H9" s="66"/>
      <c r="I9" s="66"/>
      <c r="J9" s="60"/>
      <c r="K9" s="64"/>
      <c r="L9" s="58"/>
    </row>
    <row r="10" spans="1:12" ht="13.5" thickBot="1">
      <c r="A10" s="10"/>
      <c r="B10" s="3" t="s">
        <v>8</v>
      </c>
      <c r="C10" s="3" t="s">
        <v>9</v>
      </c>
      <c r="D10" s="3" t="s">
        <v>10</v>
      </c>
      <c r="E10" s="3" t="s">
        <v>9</v>
      </c>
      <c r="F10" s="3" t="s">
        <v>12</v>
      </c>
      <c r="G10" s="3" t="s">
        <v>9</v>
      </c>
      <c r="H10" s="3" t="s">
        <v>13</v>
      </c>
      <c r="I10" s="3" t="s">
        <v>9</v>
      </c>
      <c r="J10" s="3" t="s">
        <v>9</v>
      </c>
      <c r="K10" s="20" t="s">
        <v>9</v>
      </c>
      <c r="L10" s="27" t="s">
        <v>9</v>
      </c>
    </row>
    <row r="11" spans="1:12" ht="13.5" thickBot="1">
      <c r="A11" s="61" t="s">
        <v>14</v>
      </c>
      <c r="B11" s="62"/>
      <c r="C11" s="62"/>
      <c r="D11" s="62"/>
      <c r="E11" s="62"/>
      <c r="F11" s="62"/>
      <c r="G11" s="62"/>
      <c r="H11" s="62"/>
      <c r="I11" s="62"/>
      <c r="J11" s="62"/>
      <c r="K11" s="21"/>
      <c r="L11" s="28"/>
    </row>
    <row r="12" spans="1:12" ht="12.75">
      <c r="A12" s="11" t="s">
        <v>15</v>
      </c>
      <c r="B12" s="5">
        <f>B13</f>
        <v>153.1</v>
      </c>
      <c r="C12" s="5">
        <f aca="true" t="shared" si="0" ref="C12:K12">C13</f>
        <v>53.6</v>
      </c>
      <c r="D12" s="5">
        <f t="shared" si="0"/>
        <v>763</v>
      </c>
      <c r="E12" s="5">
        <f t="shared" si="0"/>
        <v>3</v>
      </c>
      <c r="F12" s="5">
        <f t="shared" si="0"/>
        <v>24.4</v>
      </c>
      <c r="G12" s="5">
        <f t="shared" si="0"/>
        <v>11</v>
      </c>
      <c r="H12" s="5">
        <f t="shared" si="0"/>
        <v>8.3</v>
      </c>
      <c r="I12" s="5">
        <f t="shared" si="0"/>
        <v>9</v>
      </c>
      <c r="J12" s="5">
        <f t="shared" si="0"/>
        <v>0.5</v>
      </c>
      <c r="K12" s="22">
        <f t="shared" si="0"/>
        <v>1.5</v>
      </c>
      <c r="L12" s="29">
        <f>C12+E12+G12+I12+J12+K12</f>
        <v>78.6</v>
      </c>
    </row>
    <row r="13" spans="1:12" ht="12.75">
      <c r="A13" s="12" t="s">
        <v>16</v>
      </c>
      <c r="B13" s="6">
        <v>153.1</v>
      </c>
      <c r="C13" s="6">
        <f>26+2.6+15+10</f>
        <v>53.6</v>
      </c>
      <c r="D13" s="6">
        <v>763</v>
      </c>
      <c r="E13" s="6">
        <v>3</v>
      </c>
      <c r="F13" s="6">
        <v>24.4</v>
      </c>
      <c r="G13" s="6">
        <f>8+3</f>
        <v>11</v>
      </c>
      <c r="H13" s="6">
        <v>8.3</v>
      </c>
      <c r="I13" s="6">
        <f>6+3</f>
        <v>9</v>
      </c>
      <c r="J13" s="6">
        <v>0.5</v>
      </c>
      <c r="K13" s="23">
        <v>1.5</v>
      </c>
      <c r="L13" s="29">
        <f aca="true" t="shared" si="1" ref="L13:L29">C13+E13+G13+I13+J13+K13</f>
        <v>78.6</v>
      </c>
    </row>
    <row r="14" spans="1:12" ht="13.5" thickBot="1">
      <c r="A14" s="13"/>
      <c r="B14" s="2"/>
      <c r="C14" s="2"/>
      <c r="D14" s="2"/>
      <c r="E14" s="2"/>
      <c r="F14" s="2"/>
      <c r="G14" s="2"/>
      <c r="H14" s="2"/>
      <c r="I14" s="2"/>
      <c r="J14" s="2"/>
      <c r="K14" s="2"/>
      <c r="L14" s="29">
        <f t="shared" si="1"/>
        <v>0</v>
      </c>
    </row>
    <row r="15" spans="1:12" ht="13.5" thickBot="1">
      <c r="A15" s="61" t="s">
        <v>18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29">
        <f t="shared" si="1"/>
        <v>0</v>
      </c>
    </row>
    <row r="16" spans="1:12" ht="12.75">
      <c r="A16" s="7" t="s">
        <v>15</v>
      </c>
      <c r="B16" s="8">
        <f>B17</f>
        <v>591.4</v>
      </c>
      <c r="C16" s="8">
        <f aca="true" t="shared" si="2" ref="C16:K16">C17</f>
        <v>207</v>
      </c>
      <c r="D16" s="8">
        <f t="shared" si="2"/>
        <v>2035</v>
      </c>
      <c r="E16" s="8">
        <f t="shared" si="2"/>
        <v>8</v>
      </c>
      <c r="F16" s="8">
        <f t="shared" si="2"/>
        <v>90</v>
      </c>
      <c r="G16" s="8">
        <f t="shared" si="2"/>
        <v>40.5</v>
      </c>
      <c r="H16" s="8">
        <f t="shared" si="2"/>
        <v>123.7</v>
      </c>
      <c r="I16" s="8">
        <f t="shared" si="2"/>
        <v>134.9</v>
      </c>
      <c r="J16" s="8">
        <f t="shared" si="2"/>
        <v>32.1</v>
      </c>
      <c r="K16" s="24">
        <f t="shared" si="2"/>
        <v>3</v>
      </c>
      <c r="L16" s="29">
        <f t="shared" si="1"/>
        <v>425.5</v>
      </c>
    </row>
    <row r="17" spans="1:12" ht="12.75">
      <c r="A17" s="14" t="s">
        <v>16</v>
      </c>
      <c r="B17" s="6">
        <v>591.4</v>
      </c>
      <c r="C17" s="6">
        <f>120+7+90-10</f>
        <v>207</v>
      </c>
      <c r="D17" s="6">
        <v>2035</v>
      </c>
      <c r="E17" s="6">
        <v>8</v>
      </c>
      <c r="F17" s="6">
        <v>90</v>
      </c>
      <c r="G17" s="6">
        <f>42-1.5</f>
        <v>40.5</v>
      </c>
      <c r="H17" s="6">
        <v>123.7</v>
      </c>
      <c r="I17" s="6">
        <f>15+19.9+100</f>
        <v>134.9</v>
      </c>
      <c r="J17" s="6">
        <f>52-19.9</f>
        <v>32.1</v>
      </c>
      <c r="K17" s="23">
        <v>3</v>
      </c>
      <c r="L17" s="29">
        <f t="shared" si="1"/>
        <v>425.5</v>
      </c>
    </row>
    <row r="18" spans="1:12" ht="13.5" thickBot="1">
      <c r="A18" s="13"/>
      <c r="B18" s="2"/>
      <c r="C18" s="2"/>
      <c r="D18" s="2"/>
      <c r="E18" s="2"/>
      <c r="F18" s="2"/>
      <c r="G18" s="2"/>
      <c r="H18" s="2"/>
      <c r="I18" s="2"/>
      <c r="J18" s="2"/>
      <c r="K18" s="2"/>
      <c r="L18" s="29">
        <f t="shared" si="1"/>
        <v>0</v>
      </c>
    </row>
    <row r="19" spans="1:12" ht="13.5" thickBot="1">
      <c r="A19" s="61" t="s">
        <v>20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29">
        <f t="shared" si="1"/>
        <v>0</v>
      </c>
    </row>
    <row r="20" spans="1:12" ht="12.75">
      <c r="A20" s="15" t="s">
        <v>15</v>
      </c>
      <c r="B20" s="5">
        <f>B21</f>
        <v>0</v>
      </c>
      <c r="C20" s="5">
        <f aca="true" t="shared" si="3" ref="C20:K20">C21</f>
        <v>0</v>
      </c>
      <c r="D20" s="5">
        <f t="shared" si="3"/>
        <v>0</v>
      </c>
      <c r="E20" s="5">
        <f t="shared" si="3"/>
        <v>0</v>
      </c>
      <c r="F20" s="5">
        <f t="shared" si="3"/>
        <v>91.1</v>
      </c>
      <c r="G20" s="5">
        <f t="shared" si="3"/>
        <v>41</v>
      </c>
      <c r="H20" s="5">
        <f t="shared" si="3"/>
        <v>0</v>
      </c>
      <c r="I20" s="5">
        <f t="shared" si="3"/>
        <v>0</v>
      </c>
      <c r="J20" s="5">
        <f t="shared" si="3"/>
        <v>740</v>
      </c>
      <c r="K20" s="22">
        <f t="shared" si="3"/>
        <v>0</v>
      </c>
      <c r="L20" s="29">
        <f t="shared" si="1"/>
        <v>781</v>
      </c>
    </row>
    <row r="21" spans="1:12" ht="13.5" thickBot="1">
      <c r="A21" s="10" t="s">
        <v>16</v>
      </c>
      <c r="B21" s="9"/>
      <c r="C21" s="9"/>
      <c r="D21" s="9"/>
      <c r="E21" s="9"/>
      <c r="F21" s="9">
        <v>91.1</v>
      </c>
      <c r="G21" s="9">
        <f>30+9.5+1.5</f>
        <v>41</v>
      </c>
      <c r="H21" s="9"/>
      <c r="I21" s="9"/>
      <c r="J21" s="9">
        <f>539.8-19.9+65.1+99+56</f>
        <v>740</v>
      </c>
      <c r="K21" s="25"/>
      <c r="L21" s="29">
        <f>C21+E21+G21+I21+J21+K21</f>
        <v>781</v>
      </c>
    </row>
    <row r="22" spans="1:12" ht="13.5" thickBot="1">
      <c r="A22" s="61" t="s">
        <v>21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29">
        <f t="shared" si="1"/>
        <v>0</v>
      </c>
    </row>
    <row r="23" spans="1:12" ht="12.75">
      <c r="A23" s="15" t="s">
        <v>15</v>
      </c>
      <c r="B23" s="5">
        <f>B24</f>
        <v>158.6</v>
      </c>
      <c r="C23" s="5">
        <f aca="true" t="shared" si="4" ref="C23:K23">C24</f>
        <v>55.5</v>
      </c>
      <c r="D23" s="5">
        <f t="shared" si="4"/>
        <v>636</v>
      </c>
      <c r="E23" s="5">
        <f t="shared" si="4"/>
        <v>2.5</v>
      </c>
      <c r="F23" s="5">
        <f t="shared" si="4"/>
        <v>14.2</v>
      </c>
      <c r="G23" s="5">
        <f t="shared" si="4"/>
        <v>6.4</v>
      </c>
      <c r="H23" s="5">
        <f t="shared" si="4"/>
        <v>0</v>
      </c>
      <c r="I23" s="5">
        <f t="shared" si="4"/>
        <v>0</v>
      </c>
      <c r="J23" s="5">
        <f t="shared" si="4"/>
        <v>0</v>
      </c>
      <c r="K23" s="22">
        <f t="shared" si="4"/>
        <v>2</v>
      </c>
      <c r="L23" s="29">
        <f t="shared" si="1"/>
        <v>66.4</v>
      </c>
    </row>
    <row r="24" spans="1:12" ht="13.5" thickBot="1">
      <c r="A24" s="10" t="s">
        <v>16</v>
      </c>
      <c r="B24" s="9">
        <v>158.6</v>
      </c>
      <c r="C24" s="9">
        <f>50+5.5</f>
        <v>55.5</v>
      </c>
      <c r="D24" s="9">
        <v>636</v>
      </c>
      <c r="E24" s="9">
        <v>2.5</v>
      </c>
      <c r="F24" s="9">
        <v>14.2</v>
      </c>
      <c r="G24" s="9">
        <f>6+0.4</f>
        <v>6.4</v>
      </c>
      <c r="H24" s="9"/>
      <c r="I24" s="9"/>
      <c r="J24" s="9">
        <v>0</v>
      </c>
      <c r="K24" s="25">
        <v>2</v>
      </c>
      <c r="L24" s="29">
        <f t="shared" si="1"/>
        <v>66.4</v>
      </c>
    </row>
    <row r="25" spans="1:12" ht="13.5" thickBot="1">
      <c r="A25" s="61" t="s">
        <v>22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29">
        <f t="shared" si="1"/>
        <v>0</v>
      </c>
    </row>
    <row r="26" spans="1:12" ht="12.75">
      <c r="A26" s="15" t="s">
        <v>15</v>
      </c>
      <c r="B26" s="5">
        <f aca="true" t="shared" si="5" ref="B26:K26">B27</f>
        <v>0</v>
      </c>
      <c r="C26" s="5">
        <f t="shared" si="5"/>
        <v>0</v>
      </c>
      <c r="D26" s="5">
        <f t="shared" si="5"/>
        <v>636</v>
      </c>
      <c r="E26" s="5">
        <f t="shared" si="5"/>
        <v>3</v>
      </c>
      <c r="F26" s="5">
        <f t="shared" si="5"/>
        <v>22.2</v>
      </c>
      <c r="G26" s="5">
        <f t="shared" si="5"/>
        <v>10</v>
      </c>
      <c r="H26" s="5">
        <f t="shared" si="5"/>
        <v>0</v>
      </c>
      <c r="I26" s="5">
        <f t="shared" si="5"/>
        <v>0</v>
      </c>
      <c r="J26" s="5">
        <f t="shared" si="5"/>
        <v>5</v>
      </c>
      <c r="K26" s="22">
        <f t="shared" si="5"/>
        <v>0</v>
      </c>
      <c r="L26" s="29">
        <f t="shared" si="1"/>
        <v>18</v>
      </c>
    </row>
    <row r="27" spans="1:12" ht="12.75">
      <c r="A27" s="14" t="s">
        <v>16</v>
      </c>
      <c r="B27" s="6"/>
      <c r="C27" s="6">
        <v>0</v>
      </c>
      <c r="D27" s="6">
        <v>636</v>
      </c>
      <c r="E27" s="6">
        <v>3</v>
      </c>
      <c r="F27" s="6">
        <v>22.2</v>
      </c>
      <c r="G27" s="6">
        <v>10</v>
      </c>
      <c r="H27" s="6"/>
      <c r="I27" s="6"/>
      <c r="J27" s="6">
        <v>5</v>
      </c>
      <c r="K27" s="23">
        <v>0</v>
      </c>
      <c r="L27" s="29">
        <f t="shared" si="1"/>
        <v>18</v>
      </c>
    </row>
    <row r="28" spans="1:12" ht="13.5" thickBot="1">
      <c r="A28" s="13"/>
      <c r="B28" s="2"/>
      <c r="C28" s="2"/>
      <c r="D28" s="2"/>
      <c r="E28" s="2"/>
      <c r="F28" s="2"/>
      <c r="G28" s="2"/>
      <c r="H28" s="2"/>
      <c r="I28" s="2"/>
      <c r="J28" s="2"/>
      <c r="K28" s="2"/>
      <c r="L28" s="29">
        <f t="shared" si="1"/>
        <v>0</v>
      </c>
    </row>
    <row r="29" spans="1:12" ht="13.5" thickBot="1">
      <c r="A29" s="61" t="s">
        <v>23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29">
        <f t="shared" si="1"/>
        <v>0</v>
      </c>
    </row>
    <row r="30" spans="1:12" ht="12.75">
      <c r="A30" s="15" t="s">
        <v>15</v>
      </c>
      <c r="B30" s="4">
        <f>B31</f>
        <v>903.1</v>
      </c>
      <c r="C30" s="5">
        <f>C31</f>
        <v>316.1</v>
      </c>
      <c r="D30" s="4">
        <f aca="true" t="shared" si="6" ref="D30:K30">D31</f>
        <v>4070</v>
      </c>
      <c r="E30" s="5">
        <f t="shared" si="6"/>
        <v>16.5</v>
      </c>
      <c r="F30" s="4">
        <f t="shared" si="6"/>
        <v>241.89999999999998</v>
      </c>
      <c r="G30" s="5">
        <f t="shared" si="6"/>
        <v>108.9</v>
      </c>
      <c r="H30" s="4">
        <f t="shared" si="6"/>
        <v>132</v>
      </c>
      <c r="I30" s="5">
        <f t="shared" si="6"/>
        <v>143.9</v>
      </c>
      <c r="J30" s="5">
        <f t="shared" si="6"/>
        <v>777.6</v>
      </c>
      <c r="K30" s="22">
        <f t="shared" si="6"/>
        <v>6.5</v>
      </c>
      <c r="L30" s="29">
        <f>C30+E30+G30+I30+J30+K30</f>
        <v>1369.5</v>
      </c>
    </row>
    <row r="31" spans="1:12" ht="13.5" thickBot="1">
      <c r="A31" s="16" t="s">
        <v>16</v>
      </c>
      <c r="B31" s="17">
        <f>B13+B17+B21+B24+B27</f>
        <v>903.1</v>
      </c>
      <c r="C31" s="18">
        <f>C13+C17+C21+C24+C27</f>
        <v>316.1</v>
      </c>
      <c r="D31" s="17">
        <f aca="true" t="shared" si="7" ref="D31:K31">D13+D17+D21+D24+D27</f>
        <v>4070</v>
      </c>
      <c r="E31" s="18">
        <f>E13+E17+E21+E24+E27</f>
        <v>16.5</v>
      </c>
      <c r="F31" s="17">
        <f t="shared" si="7"/>
        <v>241.89999999999998</v>
      </c>
      <c r="G31" s="18">
        <f t="shared" si="7"/>
        <v>108.9</v>
      </c>
      <c r="H31" s="17">
        <f t="shared" si="7"/>
        <v>132</v>
      </c>
      <c r="I31" s="18">
        <f t="shared" si="7"/>
        <v>143.9</v>
      </c>
      <c r="J31" s="18">
        <f t="shared" si="7"/>
        <v>777.6</v>
      </c>
      <c r="K31" s="26">
        <f t="shared" si="7"/>
        <v>6.5</v>
      </c>
      <c r="L31" s="30">
        <f>C31+E31+G31+I31+J31+K31</f>
        <v>1369.5</v>
      </c>
    </row>
    <row r="32" spans="1:11" ht="12.75">
      <c r="A32" s="2"/>
      <c r="B32" s="2"/>
      <c r="C32" s="19"/>
      <c r="D32" s="2"/>
      <c r="E32" s="19"/>
      <c r="F32" s="2"/>
      <c r="G32" s="19"/>
      <c r="H32" s="2"/>
      <c r="I32" s="19"/>
      <c r="J32" s="19"/>
      <c r="K32" s="19"/>
    </row>
    <row r="34" spans="2:10" ht="12.75">
      <c r="B34" s="1"/>
      <c r="C34" s="1"/>
      <c r="D34" s="1"/>
      <c r="E34" s="1"/>
      <c r="F34" s="1"/>
      <c r="G34" s="1"/>
      <c r="H34" s="1"/>
      <c r="I34" s="1"/>
      <c r="J34" s="1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 t="s">
        <v>25</v>
      </c>
      <c r="D36" s="1"/>
      <c r="E36" s="1"/>
      <c r="F36" s="1"/>
      <c r="G36" s="1"/>
      <c r="H36" s="1"/>
      <c r="I36" s="1"/>
      <c r="J36" s="1"/>
    </row>
    <row r="37" spans="2:10" ht="12.75">
      <c r="B37" s="1"/>
      <c r="C37" s="1" t="s">
        <v>26</v>
      </c>
      <c r="D37" s="1"/>
      <c r="E37" s="1"/>
      <c r="F37" s="1"/>
      <c r="G37" s="1"/>
      <c r="H37" s="1"/>
      <c r="I37" s="1"/>
      <c r="J37" s="1"/>
    </row>
  </sheetData>
  <sheetProtection/>
  <mergeCells count="14">
    <mergeCell ref="H8:I9"/>
    <mergeCell ref="J8:J9"/>
    <mergeCell ref="K8:K9"/>
    <mergeCell ref="L8:L9"/>
    <mergeCell ref="A8:A9"/>
    <mergeCell ref="B8:C9"/>
    <mergeCell ref="D8:E9"/>
    <mergeCell ref="F8:G9"/>
    <mergeCell ref="A25:K25"/>
    <mergeCell ref="A29:K29"/>
    <mergeCell ref="A11:J11"/>
    <mergeCell ref="A15:K15"/>
    <mergeCell ref="A19:K19"/>
    <mergeCell ref="A22:K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2010-05-17T05:15:23Z</cp:lastPrinted>
  <dcterms:created xsi:type="dcterms:W3CDTF">1996-10-08T23:32:33Z</dcterms:created>
  <dcterms:modified xsi:type="dcterms:W3CDTF">2010-06-03T05:45:28Z</dcterms:modified>
  <cp:category/>
  <cp:version/>
  <cp:contentType/>
  <cp:contentStatus/>
</cp:coreProperties>
</file>